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书记员、文秘" sheetId="1" r:id="rId1"/>
    <sheet name="辅警" sheetId="2" r:id="rId2"/>
  </sheets>
  <definedNames/>
  <calcPr fullCalcOnLoad="1"/>
</workbook>
</file>

<file path=xl/sharedStrings.xml><?xml version="1.0" encoding="utf-8"?>
<sst xmlns="http://schemas.openxmlformats.org/spreadsheetml/2006/main" count="146" uniqueCount="98">
  <si>
    <t>姓名</t>
  </si>
  <si>
    <t>身份证号</t>
  </si>
  <si>
    <t>男</t>
  </si>
  <si>
    <t>肖燕飞</t>
  </si>
  <si>
    <t>女</t>
  </si>
  <si>
    <t>420683198903204628</t>
  </si>
  <si>
    <t>季顺治</t>
  </si>
  <si>
    <t>420625199411150011</t>
  </si>
  <si>
    <t>牛文怡</t>
  </si>
  <si>
    <t>420625199408140066</t>
  </si>
  <si>
    <t>程传鑫</t>
  </si>
  <si>
    <t>42062519950621003X</t>
  </si>
  <si>
    <t>王珠峰</t>
  </si>
  <si>
    <t>420625199105030038</t>
  </si>
  <si>
    <t>张怡</t>
  </si>
  <si>
    <t>420625199409234443</t>
  </si>
  <si>
    <t>汤珍</t>
  </si>
  <si>
    <t>420625199002071566</t>
  </si>
  <si>
    <t>毛文强</t>
  </si>
  <si>
    <t>420625199304080070</t>
  </si>
  <si>
    <t>宋炳伟</t>
  </si>
  <si>
    <t>420625199206230012</t>
  </si>
  <si>
    <t>陶欣悦</t>
  </si>
  <si>
    <t>420625199509064461</t>
  </si>
  <si>
    <t>翟璐璐</t>
  </si>
  <si>
    <t>420625199209100029</t>
  </si>
  <si>
    <t>任汉龙</t>
  </si>
  <si>
    <t>420625198805032531</t>
  </si>
  <si>
    <t>叶晏君</t>
  </si>
  <si>
    <t>420625198909290068</t>
  </si>
  <si>
    <t>郭雪姣</t>
  </si>
  <si>
    <t>420625199405176522</t>
  </si>
  <si>
    <t>420625199207300027</t>
  </si>
  <si>
    <t>叶鑫</t>
  </si>
  <si>
    <t>420625199107170085</t>
  </si>
  <si>
    <t>许智豪</t>
  </si>
  <si>
    <t>420625199501190076</t>
  </si>
  <si>
    <t>文艺</t>
  </si>
  <si>
    <t>420625199401012547</t>
  </si>
  <si>
    <t>吴艳萍</t>
  </si>
  <si>
    <t>420625199106080061</t>
  </si>
  <si>
    <t>张峥</t>
  </si>
  <si>
    <t>420625199007144429</t>
  </si>
  <si>
    <t>桂诗慧</t>
  </si>
  <si>
    <t>420625199312010048</t>
  </si>
  <si>
    <t>准考
证号</t>
  </si>
  <si>
    <t>001</t>
  </si>
  <si>
    <t>008</t>
  </si>
  <si>
    <t>014</t>
  </si>
  <si>
    <t>033</t>
  </si>
  <si>
    <t>039</t>
  </si>
  <si>
    <t>043</t>
  </si>
  <si>
    <t>025</t>
  </si>
  <si>
    <t>055</t>
  </si>
  <si>
    <t>006</t>
  </si>
  <si>
    <t>011</t>
  </si>
  <si>
    <t>018</t>
  </si>
  <si>
    <t>024</t>
  </si>
  <si>
    <t>032</t>
  </si>
  <si>
    <t>038</t>
  </si>
  <si>
    <t>058</t>
  </si>
  <si>
    <t>章琦</t>
  </si>
  <si>
    <t>059</t>
  </si>
  <si>
    <t>027</t>
  </si>
  <si>
    <t>028</t>
  </si>
  <si>
    <t>029</t>
  </si>
  <si>
    <t>笔试成绩</t>
  </si>
  <si>
    <r>
      <t>012</t>
    </r>
  </si>
  <si>
    <r>
      <t>019</t>
    </r>
  </si>
  <si>
    <t>面试成绩</t>
  </si>
  <si>
    <t>折算
分值</t>
  </si>
  <si>
    <t>准考
证号</t>
  </si>
  <si>
    <t>职业技能测试成绩</t>
  </si>
  <si>
    <t>总分</t>
  </si>
  <si>
    <t>备注</t>
  </si>
  <si>
    <t>成绩</t>
  </si>
  <si>
    <t>折算
得分</t>
  </si>
  <si>
    <t>计算机文本速录</t>
  </si>
  <si>
    <t>计算机WORD操作</t>
  </si>
  <si>
    <t>计算机语音速录/ppt制作</t>
  </si>
  <si>
    <t>立定跳远</t>
  </si>
  <si>
    <t>4*10折返跑</t>
  </si>
  <si>
    <t>1000米、800米</t>
  </si>
  <si>
    <t>性别</t>
  </si>
  <si>
    <t>年龄</t>
  </si>
  <si>
    <t>成绩</t>
  </si>
  <si>
    <t>折算
分值</t>
  </si>
  <si>
    <t>面试成绩
（40%）</t>
  </si>
  <si>
    <r>
      <t>职业技能测试成绩
（3</t>
    </r>
    <r>
      <rPr>
        <b/>
        <sz val="10"/>
        <rFont val="宋体"/>
        <family val="0"/>
      </rPr>
      <t>0%</t>
    </r>
    <r>
      <rPr>
        <b/>
        <sz val="10"/>
        <rFont val="宋体"/>
        <family val="0"/>
      </rPr>
      <t>）</t>
    </r>
  </si>
  <si>
    <r>
      <t>笔试成绩
（30%</t>
    </r>
    <r>
      <rPr>
        <b/>
        <sz val="10"/>
        <rFont val="宋体"/>
        <family val="0"/>
      </rPr>
      <t>）</t>
    </r>
  </si>
  <si>
    <t>总得分</t>
  </si>
  <si>
    <r>
      <t>P</t>
    </r>
    <r>
      <rPr>
        <sz val="10"/>
        <rFont val="宋体"/>
        <family val="0"/>
      </rPr>
      <t>PT</t>
    </r>
  </si>
  <si>
    <t>语音听打</t>
  </si>
  <si>
    <t>排名</t>
  </si>
  <si>
    <t>排名</t>
  </si>
  <si>
    <t>折算分值
（按50字每分钟为及格60分计算，每字1.2分）</t>
  </si>
  <si>
    <r>
      <t>谷城县人民法院2018年公开招聘聘用制书记员、文秘岗位综合成绩统计表</t>
    </r>
    <r>
      <rPr>
        <b/>
        <sz val="18"/>
        <rFont val="宋体"/>
        <family val="0"/>
      </rPr>
      <t xml:space="preserve"> 
                                         </t>
    </r>
    <r>
      <rPr>
        <sz val="16"/>
        <rFont val="宋体"/>
        <family val="0"/>
      </rPr>
      <t xml:space="preserve">                    2018年4月9日</t>
    </r>
  </si>
  <si>
    <r>
      <rPr>
        <b/>
        <sz val="20"/>
        <rFont val="宋体"/>
        <family val="0"/>
      </rPr>
      <t>谷城县人民法院2018年公开招聘聘用制司法警务辅助人员综合成绩统计表</t>
    </r>
    <r>
      <rPr>
        <sz val="20"/>
        <rFont val="宋体"/>
        <family val="0"/>
      </rPr>
      <t xml:space="preserve">
                                 </t>
    </r>
    <r>
      <rPr>
        <sz val="20"/>
        <rFont val="宋体"/>
        <family val="0"/>
      </rPr>
      <t xml:space="preserve">          </t>
    </r>
    <r>
      <rPr>
        <sz val="16"/>
        <rFont val="宋体"/>
        <family val="0"/>
      </rPr>
      <t xml:space="preserve">     2018年4月9日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</si>
</sst>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79">
    <xf numFmtId="0" fontId="0" fillId="0" borderId="0" xfId="0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9" xfId="0" applyNumberFormat="1" applyFont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2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 quotePrefix="1">
      <alignment horizontal="center" vertical="center" wrapText="1"/>
    </xf>
    <xf numFmtId="0" fontId="0" fillId="8" borderId="0" xfId="0" applyFill="1" applyAlignment="1">
      <alignment vertical="center"/>
    </xf>
    <xf numFmtId="0" fontId="4" fillId="8" borderId="9" xfId="0" applyFont="1" applyFill="1" applyBorder="1" applyAlignment="1" quotePrefix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56" fillId="3" borderId="9" xfId="0" applyFont="1" applyFill="1" applyBorder="1" applyAlignment="1">
      <alignment horizontal="center" vertical="center" wrapText="1"/>
    </xf>
    <xf numFmtId="49" fontId="56" fillId="3" borderId="9" xfId="0" applyNumberFormat="1" applyFont="1" applyFill="1" applyBorder="1" applyAlignment="1">
      <alignment horizontal="center" vertical="center" wrapText="1"/>
    </xf>
    <xf numFmtId="0" fontId="57" fillId="3" borderId="9" xfId="0" applyFont="1" applyFill="1" applyBorder="1" applyAlignment="1" quotePrefix="1">
      <alignment horizontal="center" vertical="center" wrapText="1"/>
    </xf>
    <xf numFmtId="176" fontId="57" fillId="3" borderId="9" xfId="0" applyNumberFormat="1" applyFont="1" applyFill="1" applyBorder="1" applyAlignment="1" quotePrefix="1">
      <alignment horizontal="center" vertical="center" wrapText="1"/>
    </xf>
    <xf numFmtId="0" fontId="57" fillId="3" borderId="9" xfId="0" applyFont="1" applyFill="1" applyBorder="1" applyAlignment="1">
      <alignment horizontal="center" vertical="center"/>
    </xf>
    <xf numFmtId="0" fontId="57" fillId="3" borderId="9" xfId="0" applyNumberFormat="1" applyFont="1" applyFill="1" applyBorder="1" applyAlignment="1">
      <alignment horizontal="center" vertical="center"/>
    </xf>
    <xf numFmtId="177" fontId="57" fillId="3" borderId="9" xfId="0" applyNumberFormat="1" applyFont="1" applyFill="1" applyBorder="1" applyAlignment="1" quotePrefix="1">
      <alignment horizontal="center" vertical="center" wrapText="1"/>
    </xf>
    <xf numFmtId="0" fontId="57" fillId="3" borderId="9" xfId="0" applyFont="1" applyFill="1" applyBorder="1" applyAlignment="1">
      <alignment horizontal="center" vertical="center" wrapText="1"/>
    </xf>
    <xf numFmtId="0" fontId="58" fillId="3" borderId="0" xfId="0" applyFont="1" applyFill="1" applyAlignment="1">
      <alignment vertical="center"/>
    </xf>
    <xf numFmtId="0" fontId="2" fillId="13" borderId="9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2" fillId="8" borderId="10" xfId="0" applyNumberFormat="1" applyFont="1" applyFill="1" applyBorder="1" applyAlignment="1">
      <alignment horizontal="center" vertical="center" wrapText="1"/>
    </xf>
    <xf numFmtId="0" fontId="4" fillId="8" borderId="9" xfId="0" applyNumberFormat="1" applyFont="1" applyFill="1" applyBorder="1" applyAlignment="1" quotePrefix="1">
      <alignment horizontal="center" vertical="center" wrapText="1"/>
    </xf>
    <xf numFmtId="0" fontId="4" fillId="8" borderId="10" xfId="0" applyNumberFormat="1" applyFont="1" applyFill="1" applyBorder="1" applyAlignment="1" quotePrefix="1">
      <alignment horizontal="center" vertical="center" wrapText="1"/>
    </xf>
    <xf numFmtId="0" fontId="0" fillId="8" borderId="0" xfId="0" applyNumberFormat="1" applyFill="1" applyAlignment="1">
      <alignment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 quotePrefix="1">
      <alignment horizontal="center" vertical="center" wrapText="1"/>
    </xf>
    <xf numFmtId="0" fontId="0" fillId="3" borderId="0" xfId="0" applyNumberFormat="1" applyFill="1" applyAlignment="1">
      <alignment vertical="center"/>
    </xf>
    <xf numFmtId="0" fontId="2" fillId="13" borderId="9" xfId="0" applyNumberFormat="1" applyFont="1" applyFill="1" applyBorder="1" applyAlignment="1">
      <alignment horizontal="center" vertical="center" wrapText="1"/>
    </xf>
    <xf numFmtId="0" fontId="2" fillId="13" borderId="9" xfId="0" applyNumberFormat="1" applyFont="1" applyFill="1" applyBorder="1" applyAlignment="1">
      <alignment horizontal="center" vertical="center" wrapText="1"/>
    </xf>
    <xf numFmtId="0" fontId="4" fillId="13" borderId="9" xfId="0" applyNumberFormat="1" applyFont="1" applyFill="1" applyBorder="1" applyAlignment="1">
      <alignment horizontal="center" vertical="center"/>
    </xf>
    <xf numFmtId="0" fontId="0" fillId="13" borderId="0" xfId="0" applyNumberFormat="1" applyFill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9" fontId="56" fillId="3" borderId="12" xfId="0" applyNumberFormat="1" applyFont="1" applyFill="1" applyBorder="1" applyAlignment="1">
      <alignment horizontal="center" vertical="center" wrapText="1"/>
    </xf>
    <xf numFmtId="49" fontId="56" fillId="3" borderId="15" xfId="0" applyNumberFormat="1" applyFont="1" applyFill="1" applyBorder="1" applyAlignment="1">
      <alignment horizontal="center" vertical="center" wrapText="1"/>
    </xf>
    <xf numFmtId="49" fontId="56" fillId="3" borderId="13" xfId="0" applyNumberFormat="1" applyFont="1" applyFill="1" applyBorder="1" applyAlignment="1">
      <alignment horizontal="center" vertical="center" wrapText="1"/>
    </xf>
    <xf numFmtId="49" fontId="2" fillId="13" borderId="12" xfId="0" applyNumberFormat="1" applyFont="1" applyFill="1" applyBorder="1" applyAlignment="1">
      <alignment horizontal="center" vertical="center" wrapText="1"/>
    </xf>
    <xf numFmtId="49" fontId="2" fillId="13" borderId="13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8" borderId="9" xfId="0" applyNumberFormat="1" applyFont="1" applyFill="1" applyBorder="1" applyAlignment="1">
      <alignment horizontal="center" vertical="center" wrapText="1"/>
    </xf>
    <xf numFmtId="0" fontId="2" fillId="8" borderId="9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13" borderId="9" xfId="0" applyNumberFormat="1" applyFont="1" applyFill="1" applyBorder="1" applyAlignment="1">
      <alignment horizontal="center" vertical="center" wrapText="1"/>
    </xf>
    <xf numFmtId="0" fontId="2" fillId="13" borderId="9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V3" sqref="V3"/>
    </sheetView>
  </sheetViews>
  <sheetFormatPr defaultColWidth="9.00390625" defaultRowHeight="14.25"/>
  <cols>
    <col min="1" max="1" width="6.625" style="0" customWidth="1"/>
    <col min="2" max="2" width="6.875" style="0" customWidth="1"/>
    <col min="3" max="3" width="7.75390625" style="0" customWidth="1"/>
    <col min="6" max="7" width="5.875" style="22" customWidth="1"/>
    <col min="8" max="8" width="5.625" style="33" customWidth="1"/>
    <col min="9" max="9" width="9.00390625" style="33" customWidth="1"/>
    <col min="10" max="13" width="7.125" style="33" customWidth="1"/>
    <col min="14" max="15" width="9.00390625" style="36" customWidth="1"/>
    <col min="16" max="16" width="9.00390625" style="17" customWidth="1"/>
  </cols>
  <sheetData>
    <row r="1" spans="1:17" ht="51.75" customHeight="1">
      <c r="A1" s="56" t="s">
        <v>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1" customHeight="1">
      <c r="A2" s="49" t="s">
        <v>93</v>
      </c>
      <c r="B2" s="51" t="s">
        <v>45</v>
      </c>
      <c r="C2" s="53" t="s">
        <v>0</v>
      </c>
      <c r="D2" s="53" t="s">
        <v>83</v>
      </c>
      <c r="E2" s="53" t="s">
        <v>1</v>
      </c>
      <c r="F2" s="54" t="s">
        <v>66</v>
      </c>
      <c r="G2" s="55"/>
      <c r="H2" s="58" t="s">
        <v>72</v>
      </c>
      <c r="I2" s="59"/>
      <c r="J2" s="59"/>
      <c r="K2" s="59"/>
      <c r="L2" s="59"/>
      <c r="M2" s="60"/>
      <c r="N2" s="61" t="s">
        <v>69</v>
      </c>
      <c r="O2" s="62"/>
      <c r="P2" s="63" t="s">
        <v>73</v>
      </c>
      <c r="Q2" s="65" t="s">
        <v>74</v>
      </c>
    </row>
    <row r="3" spans="1:17" ht="79.5" customHeight="1">
      <c r="A3" s="50"/>
      <c r="B3" s="52"/>
      <c r="C3" s="50"/>
      <c r="D3" s="50"/>
      <c r="E3" s="50"/>
      <c r="F3" s="20" t="s">
        <v>75</v>
      </c>
      <c r="G3" s="20" t="s">
        <v>76</v>
      </c>
      <c r="H3" s="25" t="s">
        <v>77</v>
      </c>
      <c r="I3" s="25" t="s">
        <v>95</v>
      </c>
      <c r="J3" s="26" t="s">
        <v>78</v>
      </c>
      <c r="K3" s="25" t="s">
        <v>70</v>
      </c>
      <c r="L3" s="26" t="s">
        <v>79</v>
      </c>
      <c r="M3" s="25" t="s">
        <v>70</v>
      </c>
      <c r="N3" s="34" t="s">
        <v>75</v>
      </c>
      <c r="O3" s="34" t="s">
        <v>70</v>
      </c>
      <c r="P3" s="64"/>
      <c r="Q3" s="52"/>
    </row>
    <row r="4" spans="1:17" ht="24">
      <c r="A4" s="11">
        <v>1</v>
      </c>
      <c r="B4" s="12" t="s">
        <v>64</v>
      </c>
      <c r="C4" s="13" t="s">
        <v>39</v>
      </c>
      <c r="D4" s="13" t="s">
        <v>4</v>
      </c>
      <c r="E4" s="10" t="s">
        <v>40</v>
      </c>
      <c r="F4" s="23">
        <v>76</v>
      </c>
      <c r="G4" s="21">
        <f aca="true" t="shared" si="0" ref="G4:G21">F4*0.3</f>
        <v>22.8</v>
      </c>
      <c r="H4" s="27">
        <v>78</v>
      </c>
      <c r="I4" s="27">
        <f aca="true" t="shared" si="1" ref="I4:I21">H4*1.2/10</f>
        <v>9.36</v>
      </c>
      <c r="J4" s="28">
        <v>59</v>
      </c>
      <c r="K4" s="28">
        <f aca="true" t="shared" si="2" ref="K4:K21">J4/70*10</f>
        <v>8.428571428571429</v>
      </c>
      <c r="L4" s="29">
        <v>80</v>
      </c>
      <c r="M4" s="30">
        <f>L4*0.1</f>
        <v>8</v>
      </c>
      <c r="N4" s="35">
        <v>90.8</v>
      </c>
      <c r="O4" s="35">
        <f aca="true" t="shared" si="3" ref="O4:O21">N4*0.4</f>
        <v>36.32</v>
      </c>
      <c r="P4" s="16">
        <f aca="true" t="shared" si="4" ref="P4:P21">O4+M4+K4+I4+G4</f>
        <v>84.90857142857143</v>
      </c>
      <c r="Q4" s="15" t="s">
        <v>91</v>
      </c>
    </row>
    <row r="5" spans="1:17" ht="24">
      <c r="A5" s="11">
        <v>2</v>
      </c>
      <c r="B5" s="12" t="s">
        <v>49</v>
      </c>
      <c r="C5" s="13" t="s">
        <v>24</v>
      </c>
      <c r="D5" s="13" t="s">
        <v>4</v>
      </c>
      <c r="E5" s="10" t="s">
        <v>25</v>
      </c>
      <c r="F5" s="23">
        <v>78</v>
      </c>
      <c r="G5" s="21">
        <f t="shared" si="0"/>
        <v>23.4</v>
      </c>
      <c r="H5" s="27">
        <v>70</v>
      </c>
      <c r="I5" s="27">
        <f t="shared" si="1"/>
        <v>8.4</v>
      </c>
      <c r="J5" s="28">
        <v>48.2</v>
      </c>
      <c r="K5" s="28">
        <f t="shared" si="2"/>
        <v>6.885714285714286</v>
      </c>
      <c r="L5" s="31">
        <v>342</v>
      </c>
      <c r="M5" s="28">
        <f>L5/434*10</f>
        <v>7.880184331797235</v>
      </c>
      <c r="N5" s="35">
        <v>94.2</v>
      </c>
      <c r="O5" s="35">
        <f t="shared" si="3"/>
        <v>37.68</v>
      </c>
      <c r="P5" s="16">
        <f t="shared" si="4"/>
        <v>84.24589861751151</v>
      </c>
      <c r="Q5" s="15" t="s">
        <v>92</v>
      </c>
    </row>
    <row r="6" spans="1:17" ht="24">
      <c r="A6" s="11">
        <v>3</v>
      </c>
      <c r="B6" s="12" t="s">
        <v>47</v>
      </c>
      <c r="C6" s="13" t="s">
        <v>12</v>
      </c>
      <c r="D6" s="13" t="s">
        <v>2</v>
      </c>
      <c r="E6" s="10" t="s">
        <v>13</v>
      </c>
      <c r="F6" s="23">
        <v>65</v>
      </c>
      <c r="G6" s="21">
        <f t="shared" si="0"/>
        <v>19.5</v>
      </c>
      <c r="H6" s="27">
        <v>83</v>
      </c>
      <c r="I6" s="27">
        <f t="shared" si="1"/>
        <v>9.959999999999999</v>
      </c>
      <c r="J6" s="28">
        <v>67.2</v>
      </c>
      <c r="K6" s="28">
        <f t="shared" si="2"/>
        <v>9.600000000000001</v>
      </c>
      <c r="L6" s="31">
        <v>356</v>
      </c>
      <c r="M6" s="28">
        <f>L6/434*10</f>
        <v>8.202764976958525</v>
      </c>
      <c r="N6" s="35">
        <v>89.4</v>
      </c>
      <c r="O6" s="35">
        <f t="shared" si="3"/>
        <v>35.760000000000005</v>
      </c>
      <c r="P6" s="16">
        <f t="shared" si="4"/>
        <v>83.02276497695854</v>
      </c>
      <c r="Q6" s="15" t="s">
        <v>92</v>
      </c>
    </row>
    <row r="7" spans="1:17" ht="24">
      <c r="A7" s="11">
        <v>4</v>
      </c>
      <c r="B7" s="12" t="s">
        <v>58</v>
      </c>
      <c r="C7" s="13" t="s">
        <v>22</v>
      </c>
      <c r="D7" s="13" t="s">
        <v>4</v>
      </c>
      <c r="E7" s="10" t="s">
        <v>23</v>
      </c>
      <c r="F7" s="23">
        <v>78</v>
      </c>
      <c r="G7" s="21">
        <f t="shared" si="0"/>
        <v>23.4</v>
      </c>
      <c r="H7" s="27">
        <v>74</v>
      </c>
      <c r="I7" s="27">
        <f t="shared" si="1"/>
        <v>8.879999999999999</v>
      </c>
      <c r="J7" s="28">
        <v>46</v>
      </c>
      <c r="K7" s="28">
        <f t="shared" si="2"/>
        <v>6.571428571428571</v>
      </c>
      <c r="L7" s="29">
        <v>70</v>
      </c>
      <c r="M7" s="30">
        <f>L7*0.1</f>
        <v>7</v>
      </c>
      <c r="N7" s="35">
        <v>89</v>
      </c>
      <c r="O7" s="35">
        <f t="shared" si="3"/>
        <v>35.6</v>
      </c>
      <c r="P7" s="16">
        <f t="shared" si="4"/>
        <v>81.45142857142858</v>
      </c>
      <c r="Q7" s="15" t="s">
        <v>91</v>
      </c>
    </row>
    <row r="8" spans="1:17" ht="24">
      <c r="A8" s="11">
        <v>5</v>
      </c>
      <c r="B8" s="12" t="s">
        <v>57</v>
      </c>
      <c r="C8" s="13" t="s">
        <v>20</v>
      </c>
      <c r="D8" s="13" t="s">
        <v>2</v>
      </c>
      <c r="E8" s="10" t="s">
        <v>21</v>
      </c>
      <c r="F8" s="23">
        <v>82</v>
      </c>
      <c r="G8" s="21">
        <f t="shared" si="0"/>
        <v>24.599999999999998</v>
      </c>
      <c r="H8" s="27">
        <v>57</v>
      </c>
      <c r="I8" s="27">
        <f t="shared" si="1"/>
        <v>6.839999999999999</v>
      </c>
      <c r="J8" s="28">
        <v>39.3</v>
      </c>
      <c r="K8" s="28">
        <f t="shared" si="2"/>
        <v>5.614285714285714</v>
      </c>
      <c r="L8" s="29">
        <v>70</v>
      </c>
      <c r="M8" s="30">
        <f>L8*0.1</f>
        <v>7</v>
      </c>
      <c r="N8" s="35">
        <v>89.6</v>
      </c>
      <c r="O8" s="35">
        <f t="shared" si="3"/>
        <v>35.839999999999996</v>
      </c>
      <c r="P8" s="16">
        <f t="shared" si="4"/>
        <v>79.8942857142857</v>
      </c>
      <c r="Q8" s="15" t="s">
        <v>91</v>
      </c>
    </row>
    <row r="9" spans="1:17" ht="24">
      <c r="A9" s="11">
        <v>6</v>
      </c>
      <c r="B9" s="12" t="s">
        <v>56</v>
      </c>
      <c r="C9" s="13" t="s">
        <v>18</v>
      </c>
      <c r="D9" s="13" t="s">
        <v>2</v>
      </c>
      <c r="E9" s="10" t="s">
        <v>19</v>
      </c>
      <c r="F9" s="23">
        <v>64</v>
      </c>
      <c r="G9" s="21">
        <f t="shared" si="0"/>
        <v>19.2</v>
      </c>
      <c r="H9" s="27">
        <v>52</v>
      </c>
      <c r="I9" s="27">
        <f t="shared" si="1"/>
        <v>6.24</v>
      </c>
      <c r="J9" s="28">
        <v>61</v>
      </c>
      <c r="K9" s="28">
        <f t="shared" si="2"/>
        <v>8.714285714285715</v>
      </c>
      <c r="L9" s="29">
        <v>78</v>
      </c>
      <c r="M9" s="30">
        <f>L9*0.1</f>
        <v>7.800000000000001</v>
      </c>
      <c r="N9" s="35">
        <v>93.6</v>
      </c>
      <c r="O9" s="35">
        <f t="shared" si="3"/>
        <v>37.44</v>
      </c>
      <c r="P9" s="16">
        <f t="shared" si="4"/>
        <v>79.39428571428572</v>
      </c>
      <c r="Q9" s="15" t="s">
        <v>91</v>
      </c>
    </row>
    <row r="10" spans="1:17" ht="24">
      <c r="A10" s="11">
        <v>7</v>
      </c>
      <c r="B10" s="12" t="s">
        <v>55</v>
      </c>
      <c r="C10" s="13" t="s">
        <v>14</v>
      </c>
      <c r="D10" s="13" t="s">
        <v>4</v>
      </c>
      <c r="E10" s="10" t="s">
        <v>15</v>
      </c>
      <c r="F10" s="23">
        <v>80</v>
      </c>
      <c r="G10" s="21">
        <f t="shared" si="0"/>
        <v>24</v>
      </c>
      <c r="H10" s="27">
        <v>70</v>
      </c>
      <c r="I10" s="27">
        <f t="shared" si="1"/>
        <v>8.4</v>
      </c>
      <c r="J10" s="28">
        <v>32.3</v>
      </c>
      <c r="K10" s="28">
        <f t="shared" si="2"/>
        <v>4.614285714285714</v>
      </c>
      <c r="L10" s="29">
        <v>68</v>
      </c>
      <c r="M10" s="30">
        <f>L10*0.1</f>
        <v>6.800000000000001</v>
      </c>
      <c r="N10" s="35">
        <v>84.2</v>
      </c>
      <c r="O10" s="35">
        <f t="shared" si="3"/>
        <v>33.68</v>
      </c>
      <c r="P10" s="16">
        <f t="shared" si="4"/>
        <v>77.49428571428572</v>
      </c>
      <c r="Q10" s="15" t="s">
        <v>91</v>
      </c>
    </row>
    <row r="11" spans="1:17" ht="24">
      <c r="A11" s="11">
        <v>8</v>
      </c>
      <c r="B11" s="12" t="s">
        <v>50</v>
      </c>
      <c r="C11" s="13" t="s">
        <v>28</v>
      </c>
      <c r="D11" s="13" t="s">
        <v>4</v>
      </c>
      <c r="E11" s="10" t="s">
        <v>29</v>
      </c>
      <c r="F11" s="23">
        <v>64</v>
      </c>
      <c r="G11" s="21">
        <f t="shared" si="0"/>
        <v>19.2</v>
      </c>
      <c r="H11" s="27">
        <v>78</v>
      </c>
      <c r="I11" s="27">
        <f t="shared" si="1"/>
        <v>9.36</v>
      </c>
      <c r="J11" s="28">
        <v>40.7</v>
      </c>
      <c r="K11" s="28">
        <f t="shared" si="2"/>
        <v>5.814285714285715</v>
      </c>
      <c r="L11" s="31">
        <v>323</v>
      </c>
      <c r="M11" s="28">
        <f>L11/434*10</f>
        <v>7.442396313364056</v>
      </c>
      <c r="N11" s="35">
        <v>88.6</v>
      </c>
      <c r="O11" s="35">
        <f t="shared" si="3"/>
        <v>35.44</v>
      </c>
      <c r="P11" s="16">
        <f t="shared" si="4"/>
        <v>77.25668202764977</v>
      </c>
      <c r="Q11" s="15" t="s">
        <v>92</v>
      </c>
    </row>
    <row r="12" spans="1:17" ht="24">
      <c r="A12" s="11">
        <v>9</v>
      </c>
      <c r="B12" s="12" t="s">
        <v>53</v>
      </c>
      <c r="C12" s="13" t="s">
        <v>43</v>
      </c>
      <c r="D12" s="13" t="s">
        <v>4</v>
      </c>
      <c r="E12" s="10" t="s">
        <v>44</v>
      </c>
      <c r="F12" s="23">
        <v>71</v>
      </c>
      <c r="G12" s="21">
        <f t="shared" si="0"/>
        <v>21.3</v>
      </c>
      <c r="H12" s="27">
        <v>67</v>
      </c>
      <c r="I12" s="27">
        <f t="shared" si="1"/>
        <v>8.04</v>
      </c>
      <c r="J12" s="28">
        <v>38.2</v>
      </c>
      <c r="K12" s="28">
        <f t="shared" si="2"/>
        <v>5.457142857142857</v>
      </c>
      <c r="L12" s="31">
        <v>334</v>
      </c>
      <c r="M12" s="28">
        <f>L12/501*10</f>
        <v>6.666666666666666</v>
      </c>
      <c r="N12" s="35">
        <v>83.2</v>
      </c>
      <c r="O12" s="35">
        <f t="shared" si="3"/>
        <v>33.28</v>
      </c>
      <c r="P12" s="16">
        <f t="shared" si="4"/>
        <v>74.74380952380952</v>
      </c>
      <c r="Q12" s="15" t="s">
        <v>92</v>
      </c>
    </row>
    <row r="13" spans="1:17" ht="24">
      <c r="A13" s="11">
        <v>10</v>
      </c>
      <c r="B13" s="12" t="s">
        <v>60</v>
      </c>
      <c r="C13" s="13" t="s">
        <v>61</v>
      </c>
      <c r="D13" s="13" t="s">
        <v>4</v>
      </c>
      <c r="E13" s="10" t="s">
        <v>32</v>
      </c>
      <c r="F13" s="23">
        <v>69</v>
      </c>
      <c r="G13" s="21">
        <f t="shared" si="0"/>
        <v>20.7</v>
      </c>
      <c r="H13" s="27">
        <v>61</v>
      </c>
      <c r="I13" s="27">
        <f t="shared" si="1"/>
        <v>7.32</v>
      </c>
      <c r="J13" s="28">
        <v>39.7</v>
      </c>
      <c r="K13" s="28">
        <f t="shared" si="2"/>
        <v>5.671428571428572</v>
      </c>
      <c r="L13" s="29">
        <v>68</v>
      </c>
      <c r="M13" s="30">
        <f>L13*0.1</f>
        <v>6.800000000000001</v>
      </c>
      <c r="N13" s="35">
        <v>84.6</v>
      </c>
      <c r="O13" s="35">
        <f t="shared" si="3"/>
        <v>33.839999999999996</v>
      </c>
      <c r="P13" s="16">
        <f t="shared" si="4"/>
        <v>74.33142857142857</v>
      </c>
      <c r="Q13" s="15" t="s">
        <v>91</v>
      </c>
    </row>
    <row r="14" spans="1:17" ht="24">
      <c r="A14" s="11">
        <v>11</v>
      </c>
      <c r="B14" s="12" t="s">
        <v>54</v>
      </c>
      <c r="C14" s="13" t="s">
        <v>10</v>
      </c>
      <c r="D14" s="13" t="s">
        <v>2</v>
      </c>
      <c r="E14" s="13" t="s">
        <v>11</v>
      </c>
      <c r="F14" s="24">
        <v>67</v>
      </c>
      <c r="G14" s="21">
        <f t="shared" si="0"/>
        <v>20.099999999999998</v>
      </c>
      <c r="H14" s="32">
        <v>60</v>
      </c>
      <c r="I14" s="27">
        <f t="shared" si="1"/>
        <v>7.2</v>
      </c>
      <c r="J14" s="28">
        <v>62.2</v>
      </c>
      <c r="K14" s="28">
        <f t="shared" si="2"/>
        <v>8.885714285714286</v>
      </c>
      <c r="L14" s="29">
        <v>65</v>
      </c>
      <c r="M14" s="30">
        <f>L14*0.1</f>
        <v>6.5</v>
      </c>
      <c r="N14" s="35">
        <v>78.4</v>
      </c>
      <c r="O14" s="35">
        <f t="shared" si="3"/>
        <v>31.360000000000003</v>
      </c>
      <c r="P14" s="16">
        <f t="shared" si="4"/>
        <v>74.04571428571428</v>
      </c>
      <c r="Q14" s="15" t="s">
        <v>91</v>
      </c>
    </row>
    <row r="15" spans="1:17" ht="24">
      <c r="A15" s="11">
        <v>12</v>
      </c>
      <c r="B15" s="12" t="s">
        <v>48</v>
      </c>
      <c r="C15" s="13" t="s">
        <v>16</v>
      </c>
      <c r="D15" s="13" t="s">
        <v>4</v>
      </c>
      <c r="E15" s="10" t="s">
        <v>17</v>
      </c>
      <c r="F15" s="23">
        <v>66</v>
      </c>
      <c r="G15" s="21">
        <f t="shared" si="0"/>
        <v>19.8</v>
      </c>
      <c r="H15" s="27">
        <v>65</v>
      </c>
      <c r="I15" s="27">
        <f t="shared" si="1"/>
        <v>7.8</v>
      </c>
      <c r="J15" s="28">
        <v>36.3</v>
      </c>
      <c r="K15" s="28">
        <f t="shared" si="2"/>
        <v>5.185714285714286</v>
      </c>
      <c r="L15" s="31">
        <v>260</v>
      </c>
      <c r="M15" s="28">
        <f>L15/434*10</f>
        <v>5.990783410138248</v>
      </c>
      <c r="N15" s="35">
        <v>87.8</v>
      </c>
      <c r="O15" s="35">
        <f t="shared" si="3"/>
        <v>35.12</v>
      </c>
      <c r="P15" s="16">
        <f t="shared" si="4"/>
        <v>73.89649769585253</v>
      </c>
      <c r="Q15" s="15" t="s">
        <v>92</v>
      </c>
    </row>
    <row r="16" spans="1:17" ht="24">
      <c r="A16" s="11">
        <v>13</v>
      </c>
      <c r="B16" s="12" t="s">
        <v>51</v>
      </c>
      <c r="C16" s="13" t="s">
        <v>30</v>
      </c>
      <c r="D16" s="13" t="s">
        <v>4</v>
      </c>
      <c r="E16" s="10" t="s">
        <v>31</v>
      </c>
      <c r="F16" s="23">
        <v>70</v>
      </c>
      <c r="G16" s="21">
        <f t="shared" si="0"/>
        <v>21</v>
      </c>
      <c r="H16" s="27">
        <v>69</v>
      </c>
      <c r="I16" s="27">
        <f t="shared" si="1"/>
        <v>8.28</v>
      </c>
      <c r="J16" s="28">
        <v>21</v>
      </c>
      <c r="K16" s="28">
        <f t="shared" si="2"/>
        <v>3</v>
      </c>
      <c r="L16" s="31">
        <v>335</v>
      </c>
      <c r="M16" s="28">
        <f>L16/434*10</f>
        <v>7.718894009216591</v>
      </c>
      <c r="N16" s="35">
        <v>83.8</v>
      </c>
      <c r="O16" s="35">
        <f t="shared" si="3"/>
        <v>33.52</v>
      </c>
      <c r="P16" s="16">
        <f t="shared" si="4"/>
        <v>73.5188940092166</v>
      </c>
      <c r="Q16" s="15" t="s">
        <v>92</v>
      </c>
    </row>
    <row r="17" spans="1:17" ht="24">
      <c r="A17" s="11">
        <v>14</v>
      </c>
      <c r="B17" s="12" t="s">
        <v>52</v>
      </c>
      <c r="C17" s="13" t="s">
        <v>35</v>
      </c>
      <c r="D17" s="13" t="s">
        <v>2</v>
      </c>
      <c r="E17" s="10" t="s">
        <v>36</v>
      </c>
      <c r="F17" s="23">
        <v>57</v>
      </c>
      <c r="G17" s="21">
        <f t="shared" si="0"/>
        <v>17.099999999999998</v>
      </c>
      <c r="H17" s="27">
        <v>63</v>
      </c>
      <c r="I17" s="27">
        <f t="shared" si="1"/>
        <v>7.56</v>
      </c>
      <c r="J17" s="28">
        <v>47.8</v>
      </c>
      <c r="K17" s="28">
        <f t="shared" si="2"/>
        <v>6.828571428571428</v>
      </c>
      <c r="L17" s="31">
        <v>329</v>
      </c>
      <c r="M17" s="28">
        <f>L17/501*10</f>
        <v>6.56686626746507</v>
      </c>
      <c r="N17" s="35">
        <v>87.6</v>
      </c>
      <c r="O17" s="35">
        <f t="shared" si="3"/>
        <v>35.04</v>
      </c>
      <c r="P17" s="16">
        <f t="shared" si="4"/>
        <v>73.0954376960365</v>
      </c>
      <c r="Q17" s="15" t="s">
        <v>92</v>
      </c>
    </row>
    <row r="18" spans="1:17" ht="24">
      <c r="A18" s="11">
        <v>15</v>
      </c>
      <c r="B18" s="12" t="s">
        <v>62</v>
      </c>
      <c r="C18" s="13" t="s">
        <v>33</v>
      </c>
      <c r="D18" s="13" t="s">
        <v>4</v>
      </c>
      <c r="E18" s="10" t="s">
        <v>34</v>
      </c>
      <c r="F18" s="23">
        <v>61</v>
      </c>
      <c r="G18" s="21">
        <f t="shared" si="0"/>
        <v>18.3</v>
      </c>
      <c r="H18" s="27">
        <v>50</v>
      </c>
      <c r="I18" s="27">
        <f t="shared" si="1"/>
        <v>6</v>
      </c>
      <c r="J18" s="28">
        <v>37.8</v>
      </c>
      <c r="K18" s="28">
        <f t="shared" si="2"/>
        <v>5.3999999999999995</v>
      </c>
      <c r="L18" s="29">
        <v>65</v>
      </c>
      <c r="M18" s="30">
        <f>L18*0.1</f>
        <v>6.5</v>
      </c>
      <c r="N18" s="35">
        <v>92</v>
      </c>
      <c r="O18" s="35">
        <f t="shared" si="3"/>
        <v>36.800000000000004</v>
      </c>
      <c r="P18" s="16">
        <f t="shared" si="4"/>
        <v>73</v>
      </c>
      <c r="Q18" s="15" t="s">
        <v>91</v>
      </c>
    </row>
    <row r="19" spans="1:17" ht="24">
      <c r="A19" s="11">
        <v>16</v>
      </c>
      <c r="B19" s="12" t="s">
        <v>65</v>
      </c>
      <c r="C19" s="13" t="s">
        <v>41</v>
      </c>
      <c r="D19" s="13" t="s">
        <v>4</v>
      </c>
      <c r="E19" s="10" t="s">
        <v>42</v>
      </c>
      <c r="F19" s="23">
        <v>71</v>
      </c>
      <c r="G19" s="21">
        <f t="shared" si="0"/>
        <v>21.3</v>
      </c>
      <c r="H19" s="27">
        <v>63</v>
      </c>
      <c r="I19" s="27">
        <f t="shared" si="1"/>
        <v>7.56</v>
      </c>
      <c r="J19" s="28">
        <v>38.2</v>
      </c>
      <c r="K19" s="28">
        <f t="shared" si="2"/>
        <v>5.457142857142857</v>
      </c>
      <c r="L19" s="29">
        <v>35</v>
      </c>
      <c r="M19" s="30">
        <f>L19*0.1</f>
        <v>3.5</v>
      </c>
      <c r="N19" s="35">
        <v>87.8</v>
      </c>
      <c r="O19" s="35">
        <f t="shared" si="3"/>
        <v>35.12</v>
      </c>
      <c r="P19" s="16">
        <f t="shared" si="4"/>
        <v>72.93714285714286</v>
      </c>
      <c r="Q19" s="15" t="s">
        <v>91</v>
      </c>
    </row>
    <row r="20" spans="1:17" ht="24">
      <c r="A20" s="11">
        <v>17</v>
      </c>
      <c r="B20" s="12" t="s">
        <v>63</v>
      </c>
      <c r="C20" s="13" t="s">
        <v>37</v>
      </c>
      <c r="D20" s="13" t="s">
        <v>4</v>
      </c>
      <c r="E20" s="10" t="s">
        <v>38</v>
      </c>
      <c r="F20" s="23">
        <v>62</v>
      </c>
      <c r="G20" s="21">
        <f t="shared" si="0"/>
        <v>18.599999999999998</v>
      </c>
      <c r="H20" s="27">
        <v>51</v>
      </c>
      <c r="I20" s="27">
        <f t="shared" si="1"/>
        <v>6.119999999999999</v>
      </c>
      <c r="J20" s="28">
        <v>41.2</v>
      </c>
      <c r="K20" s="28">
        <f t="shared" si="2"/>
        <v>5.885714285714286</v>
      </c>
      <c r="L20" s="29">
        <v>55</v>
      </c>
      <c r="M20" s="30">
        <f>L20*0.1</f>
        <v>5.5</v>
      </c>
      <c r="N20" s="35">
        <v>91</v>
      </c>
      <c r="O20" s="35">
        <f t="shared" si="3"/>
        <v>36.4</v>
      </c>
      <c r="P20" s="16">
        <f t="shared" si="4"/>
        <v>72.50571428571428</v>
      </c>
      <c r="Q20" s="15" t="s">
        <v>91</v>
      </c>
    </row>
    <row r="21" spans="1:17" ht="24">
      <c r="A21" s="11">
        <v>18</v>
      </c>
      <c r="B21" s="7" t="s">
        <v>46</v>
      </c>
      <c r="C21" s="8" t="s">
        <v>8</v>
      </c>
      <c r="D21" s="8" t="s">
        <v>4</v>
      </c>
      <c r="E21" s="9" t="s">
        <v>9</v>
      </c>
      <c r="F21" s="21">
        <v>61</v>
      </c>
      <c r="G21" s="21">
        <f t="shared" si="0"/>
        <v>18.3</v>
      </c>
      <c r="H21" s="27">
        <v>67</v>
      </c>
      <c r="I21" s="27">
        <f t="shared" si="1"/>
        <v>8.04</v>
      </c>
      <c r="J21" s="28">
        <v>41.7</v>
      </c>
      <c r="K21" s="28">
        <f t="shared" si="2"/>
        <v>5.957142857142857</v>
      </c>
      <c r="L21" s="31">
        <v>332</v>
      </c>
      <c r="M21" s="28">
        <f>L21/434*10</f>
        <v>7.649769585253456</v>
      </c>
      <c r="N21" s="35">
        <v>81.2</v>
      </c>
      <c r="O21" s="35">
        <f t="shared" si="3"/>
        <v>32.480000000000004</v>
      </c>
      <c r="P21" s="16">
        <f t="shared" si="4"/>
        <v>72.42691244239631</v>
      </c>
      <c r="Q21" s="15" t="s">
        <v>92</v>
      </c>
    </row>
    <row r="22" spans="1:17" ht="24">
      <c r="A22" s="11">
        <v>19</v>
      </c>
      <c r="B22" s="12" t="s">
        <v>59</v>
      </c>
      <c r="C22" s="13" t="s">
        <v>26</v>
      </c>
      <c r="D22" s="13" t="s">
        <v>2</v>
      </c>
      <c r="E22" s="10" t="s">
        <v>27</v>
      </c>
      <c r="F22" s="23">
        <v>73</v>
      </c>
      <c r="G22" s="21">
        <f>F22*0.3</f>
        <v>21.9</v>
      </c>
      <c r="H22" s="27">
        <v>60</v>
      </c>
      <c r="I22" s="27">
        <f>H22*1.2/10</f>
        <v>7.2</v>
      </c>
      <c r="J22" s="28">
        <v>39.7</v>
      </c>
      <c r="K22" s="28">
        <f>J22/70*10</f>
        <v>5.671428571428572</v>
      </c>
      <c r="L22" s="29">
        <v>39</v>
      </c>
      <c r="M22" s="30">
        <f>L22*0.1</f>
        <v>3.9000000000000004</v>
      </c>
      <c r="N22" s="35">
        <v>84.2</v>
      </c>
      <c r="O22" s="35">
        <f>N22*0.4</f>
        <v>33.68</v>
      </c>
      <c r="P22" s="16">
        <f>O22+M22+K22+I22+G22</f>
        <v>72.35142857142857</v>
      </c>
      <c r="Q22" s="15" t="s">
        <v>91</v>
      </c>
    </row>
  </sheetData>
  <sheetProtection/>
  <mergeCells count="11">
    <mergeCell ref="A1:Q1"/>
    <mergeCell ref="H2:M2"/>
    <mergeCell ref="N2:O2"/>
    <mergeCell ref="P2:P3"/>
    <mergeCell ref="Q2:Q3"/>
    <mergeCell ref="A2:A3"/>
    <mergeCell ref="B2:B3"/>
    <mergeCell ref="C2:C3"/>
    <mergeCell ref="D2:D3"/>
    <mergeCell ref="E2:E3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5.75390625" style="0" customWidth="1"/>
    <col min="2" max="2" width="5.875" style="0" customWidth="1"/>
    <col min="3" max="3" width="7.875" style="0" customWidth="1"/>
    <col min="4" max="5" width="5.25390625" style="0" customWidth="1"/>
    <col min="6" max="6" width="9.125" style="0" customWidth="1"/>
    <col min="7" max="8" width="6.25390625" style="40" customWidth="1"/>
    <col min="9" max="14" width="6.25390625" style="44" customWidth="1"/>
    <col min="15" max="16" width="6.25390625" style="48" customWidth="1"/>
    <col min="17" max="17" width="8.25390625" style="19" customWidth="1"/>
    <col min="18" max="18" width="9.00390625" style="4" customWidth="1"/>
  </cols>
  <sheetData>
    <row r="1" spans="1:18" ht="57.75" customHeight="1">
      <c r="A1" s="69" t="s">
        <v>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5" customFormat="1" ht="33" customHeight="1">
      <c r="A2" s="49" t="s">
        <v>94</v>
      </c>
      <c r="B2" s="51" t="s">
        <v>71</v>
      </c>
      <c r="C2" s="53" t="s">
        <v>0</v>
      </c>
      <c r="D2" s="53" t="s">
        <v>83</v>
      </c>
      <c r="E2" s="53" t="s">
        <v>84</v>
      </c>
      <c r="F2" s="49" t="s">
        <v>1</v>
      </c>
      <c r="G2" s="67" t="s">
        <v>89</v>
      </c>
      <c r="H2" s="68"/>
      <c r="I2" s="73" t="s">
        <v>88</v>
      </c>
      <c r="J2" s="74"/>
      <c r="K2" s="74"/>
      <c r="L2" s="74"/>
      <c r="M2" s="74"/>
      <c r="N2" s="74"/>
      <c r="O2" s="75" t="s">
        <v>87</v>
      </c>
      <c r="P2" s="76"/>
      <c r="Q2" s="77" t="s">
        <v>90</v>
      </c>
      <c r="R2" s="71" t="s">
        <v>74</v>
      </c>
    </row>
    <row r="3" spans="1:18" s="6" customFormat="1" ht="51.75" customHeight="1">
      <c r="A3" s="50"/>
      <c r="B3" s="52"/>
      <c r="C3" s="50"/>
      <c r="D3" s="50"/>
      <c r="E3" s="50"/>
      <c r="F3" s="66"/>
      <c r="G3" s="37" t="s">
        <v>85</v>
      </c>
      <c r="H3" s="37" t="s">
        <v>86</v>
      </c>
      <c r="I3" s="41" t="s">
        <v>81</v>
      </c>
      <c r="J3" s="41" t="s">
        <v>70</v>
      </c>
      <c r="K3" s="42" t="s">
        <v>80</v>
      </c>
      <c r="L3" s="42" t="s">
        <v>70</v>
      </c>
      <c r="M3" s="42" t="s">
        <v>82</v>
      </c>
      <c r="N3" s="42" t="s">
        <v>70</v>
      </c>
      <c r="O3" s="45" t="s">
        <v>75</v>
      </c>
      <c r="P3" s="46" t="s">
        <v>70</v>
      </c>
      <c r="Q3" s="78"/>
      <c r="R3" s="72"/>
    </row>
    <row r="4" spans="1:18" s="6" customFormat="1" ht="33" customHeight="1">
      <c r="A4" s="2">
        <v>1</v>
      </c>
      <c r="B4" s="1" t="s">
        <v>68</v>
      </c>
      <c r="C4" s="2" t="s">
        <v>6</v>
      </c>
      <c r="D4" s="2" t="s">
        <v>2</v>
      </c>
      <c r="E4" s="2">
        <v>24</v>
      </c>
      <c r="F4" s="3" t="s">
        <v>7</v>
      </c>
      <c r="G4" s="38">
        <v>68</v>
      </c>
      <c r="H4" s="39">
        <f>G4*0.3</f>
        <v>20.4</v>
      </c>
      <c r="I4" s="43">
        <v>72</v>
      </c>
      <c r="J4" s="43">
        <f>I4*0.1</f>
        <v>7.2</v>
      </c>
      <c r="K4" s="43">
        <v>78.5</v>
      </c>
      <c r="L4" s="43">
        <f>K4*0.1</f>
        <v>7.8500000000000005</v>
      </c>
      <c r="M4" s="43">
        <v>63.5</v>
      </c>
      <c r="N4" s="43">
        <f>M4*0.1</f>
        <v>6.3500000000000005</v>
      </c>
      <c r="O4" s="47">
        <v>89.8</v>
      </c>
      <c r="P4" s="47">
        <f>O4*0.4</f>
        <v>35.92</v>
      </c>
      <c r="Q4" s="18">
        <f>H4+J4+L4+N4+P4</f>
        <v>77.72</v>
      </c>
      <c r="R4" s="14"/>
    </row>
    <row r="5" spans="1:18" s="6" customFormat="1" ht="33" customHeight="1">
      <c r="A5" s="2">
        <v>2</v>
      </c>
      <c r="B5" s="1" t="s">
        <v>67</v>
      </c>
      <c r="C5" s="2" t="s">
        <v>3</v>
      </c>
      <c r="D5" s="2" t="s">
        <v>4</v>
      </c>
      <c r="E5" s="2">
        <v>29</v>
      </c>
      <c r="F5" s="3" t="s">
        <v>5</v>
      </c>
      <c r="G5" s="38">
        <v>71</v>
      </c>
      <c r="H5" s="39">
        <f>G5*0.3</f>
        <v>21.3</v>
      </c>
      <c r="I5" s="43">
        <v>68.3</v>
      </c>
      <c r="J5" s="43">
        <f>I5*0.1</f>
        <v>6.83</v>
      </c>
      <c r="K5" s="43">
        <v>72</v>
      </c>
      <c r="L5" s="43">
        <f>K5*0.1</f>
        <v>7.2</v>
      </c>
      <c r="M5" s="43">
        <v>68.5</v>
      </c>
      <c r="N5" s="43">
        <f>M5*0.1</f>
        <v>6.8500000000000005</v>
      </c>
      <c r="O5" s="47">
        <v>78</v>
      </c>
      <c r="P5" s="47">
        <f>O5*0.4</f>
        <v>31.200000000000003</v>
      </c>
      <c r="Q5" s="18">
        <f>H5+J5+L5+N5+P5</f>
        <v>73.38000000000001</v>
      </c>
      <c r="R5" s="14"/>
    </row>
  </sheetData>
  <sheetProtection/>
  <mergeCells count="12">
    <mergeCell ref="B2:B3"/>
    <mergeCell ref="C2:C3"/>
    <mergeCell ref="D2:D3"/>
    <mergeCell ref="E2:E3"/>
    <mergeCell ref="F2:F3"/>
    <mergeCell ref="G2:H2"/>
    <mergeCell ref="A1:R1"/>
    <mergeCell ref="R2:R3"/>
    <mergeCell ref="I2:N2"/>
    <mergeCell ref="O2:P2"/>
    <mergeCell ref="Q2:Q3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2018-04-02T10:29:51Z</cp:lastPrinted>
  <dcterms:created xsi:type="dcterms:W3CDTF">2018-03-23T08:44:47Z</dcterms:created>
  <dcterms:modified xsi:type="dcterms:W3CDTF">2018-04-09T10:20:54Z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